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tel for Dogs" sheetId="1" r:id="rId1"/>
    <sheet name="Paul Blart Mall Cop" sheetId="2" r:id="rId2"/>
    <sheet name="My Bloody Valentine 3-D" sheetId="3" r:id="rId3"/>
  </sheets>
  <definedNames/>
  <calcPr fullCalcOnLoad="1"/>
</workbook>
</file>

<file path=xl/sharedStrings.xml><?xml version="1.0" encoding="utf-8"?>
<sst xmlns="http://schemas.openxmlformats.org/spreadsheetml/2006/main" count="284" uniqueCount="99">
  <si>
    <t>Movie:</t>
  </si>
  <si>
    <t>Opening Date:</t>
  </si>
  <si>
    <t>Screens:</t>
  </si>
  <si>
    <t>Name</t>
  </si>
  <si>
    <t>Role</t>
  </si>
  <si>
    <t>Movie</t>
  </si>
  <si>
    <t>Gross</t>
  </si>
  <si>
    <t>Screens</t>
  </si>
  <si>
    <t>Average</t>
  </si>
  <si>
    <t>Total Gross:</t>
  </si>
  <si>
    <t>Star 1</t>
  </si>
  <si>
    <t>Total Screens:</t>
  </si>
  <si>
    <t>Per Screen Average:</t>
  </si>
  <si>
    <t>Calculated Gross:</t>
  </si>
  <si>
    <t>Adjustments:</t>
  </si>
  <si>
    <t>Total:</t>
  </si>
  <si>
    <t>Predicted Gross:</t>
  </si>
  <si>
    <t>Star 2</t>
  </si>
  <si>
    <t>Director</t>
  </si>
  <si>
    <t>Producer</t>
  </si>
  <si>
    <t>Distributor</t>
  </si>
  <si>
    <t>Genre</t>
  </si>
  <si>
    <t>Production Co.</t>
  </si>
  <si>
    <t>Emma Roberts</t>
  </si>
  <si>
    <t>Nancy Drew</t>
  </si>
  <si>
    <t>Aquamarine</t>
  </si>
  <si>
    <t>Blow</t>
  </si>
  <si>
    <t>Jake T. Austin</t>
  </si>
  <si>
    <t>Everyone's Hero</t>
  </si>
  <si>
    <t>The Ant Bully</t>
  </si>
  <si>
    <t>Thor Freunenthal</t>
  </si>
  <si>
    <t>Lauren Shuler Donner</t>
  </si>
  <si>
    <t>The Secret Life of Bees</t>
  </si>
  <si>
    <t>Semi-Pro</t>
  </si>
  <si>
    <t>Unaccompanied Minors</t>
  </si>
  <si>
    <t>X-Men: The Last Stand</t>
  </si>
  <si>
    <t>Hotel for Dogs</t>
  </si>
  <si>
    <t>Paramount Pictures</t>
  </si>
  <si>
    <t>The Curious Case of Benjamin Button</t>
  </si>
  <si>
    <t>Tropic Thunder</t>
  </si>
  <si>
    <t>The Love Guru</t>
  </si>
  <si>
    <t>Indiana Jones and the Kingdom of the Crystal Skull</t>
  </si>
  <si>
    <t>DreamWorks SKG</t>
  </si>
  <si>
    <t>Eagle Eye</t>
  </si>
  <si>
    <t>Ghost Town</t>
  </si>
  <si>
    <t>The Ruins</t>
  </si>
  <si>
    <t>Beverly Hills Chihuahua</t>
  </si>
  <si>
    <t>Bolt</t>
  </si>
  <si>
    <t>Marley and Me</t>
  </si>
  <si>
    <t>Underdog</t>
  </si>
  <si>
    <t>Dog movies</t>
  </si>
  <si>
    <t>Paul Blart: Mall Cop</t>
  </si>
  <si>
    <t>Kevin James</t>
  </si>
  <si>
    <t>I Now Pronounce You Chuck and Larry</t>
  </si>
  <si>
    <t>Hitch</t>
  </si>
  <si>
    <t>50 First Dates</t>
  </si>
  <si>
    <t>Keir O'Donnell</t>
  </si>
  <si>
    <t>The Break-Up</t>
  </si>
  <si>
    <t>Wedding Crashers</t>
  </si>
  <si>
    <t>Steve Carr</t>
  </si>
  <si>
    <t>Are We There Yet?</t>
  </si>
  <si>
    <t>Rebound</t>
  </si>
  <si>
    <t>Daddy Day Care</t>
  </si>
  <si>
    <t>Dr. Dolittle 2</t>
  </si>
  <si>
    <t>Adam Sandler</t>
  </si>
  <si>
    <t>Bedtime Stories</t>
  </si>
  <si>
    <t>The House Bunny</t>
  </si>
  <si>
    <t>You Don't Mess with the Zohan</t>
  </si>
  <si>
    <t>Sony Pictures Entertainment</t>
  </si>
  <si>
    <t>Seven Pounds</t>
  </si>
  <si>
    <t>Punisher: War Zone</t>
  </si>
  <si>
    <t>Quantum of Solace</t>
  </si>
  <si>
    <t>Hancock</t>
  </si>
  <si>
    <t>Nick and Norah's Infinite Playlist</t>
  </si>
  <si>
    <t>Happy Madison Productions</t>
  </si>
  <si>
    <t>Strange Wilderness</t>
  </si>
  <si>
    <t>Security guard movies (imdb keyword)</t>
  </si>
  <si>
    <t>Meet Dave</t>
  </si>
  <si>
    <t>The Incredible Hulk</t>
  </si>
  <si>
    <t>Mad Money</t>
  </si>
  <si>
    <t>My Bloody Valentine 3-D</t>
  </si>
  <si>
    <t>Jensen Ackles</t>
  </si>
  <si>
    <t>Jaime King</t>
  </si>
  <si>
    <t>The Spirit</t>
  </si>
  <si>
    <t>Cheaper by the Dozen 2</t>
  </si>
  <si>
    <t>Two for the Money</t>
  </si>
  <si>
    <t>Sin City</t>
  </si>
  <si>
    <t>Patrick Lussier</t>
  </si>
  <si>
    <t>Dracula 2000</t>
  </si>
  <si>
    <t>Jack L. Murray</t>
  </si>
  <si>
    <t>The Eye</t>
  </si>
  <si>
    <t>Date Movie</t>
  </si>
  <si>
    <t>Lionsgate</t>
  </si>
  <si>
    <t>Saw V</t>
  </si>
  <si>
    <t>W.</t>
  </si>
  <si>
    <t>Mirrors</t>
  </si>
  <si>
    <t>Prom Night</t>
  </si>
  <si>
    <t>Shutter</t>
  </si>
  <si>
    <t>2008 Horror remakes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</si>
</sst>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0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3" fontId="0" fillId="3" borderId="5" xfId="0" applyNumberFormat="1" applyFill="1" applyBorder="1" applyAlignment="1">
      <alignment/>
    </xf>
    <xf numFmtId="0" fontId="0" fillId="4" borderId="0" xfId="0" applyFont="1" applyFill="1" applyBorder="1" applyAlignment="1">
      <alignment/>
    </xf>
    <xf numFmtId="165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165" fontId="3" fillId="5" borderId="5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165" fontId="0" fillId="2" borderId="8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165" fontId="3" fillId="5" borderId="9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65" fontId="1" fillId="0" borderId="9" xfId="0" applyNumberFormat="1" applyFon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5" fontId="0" fillId="6" borderId="0" xfId="0" applyNumberFormat="1" applyFill="1" applyBorder="1" applyAlignment="1">
      <alignment/>
    </xf>
    <xf numFmtId="3" fontId="0" fillId="6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2" max="2" width="14.00390625" style="0" bestFit="1" customWidth="1"/>
    <col min="3" max="3" width="44.28125" style="0" bestFit="1" customWidth="1"/>
    <col min="4" max="4" width="14.8515625" style="0" bestFit="1" customWidth="1"/>
    <col min="5" max="5" width="8.28125" style="0" bestFit="1" customWidth="1"/>
    <col min="6" max="6" width="10.140625" style="0" bestFit="1" customWidth="1"/>
    <col min="7" max="7" width="11.57421875" style="0" customWidth="1"/>
    <col min="8" max="8" width="20.140625" style="1" bestFit="1" customWidth="1"/>
    <col min="9" max="9" width="14.8515625" style="0" bestFit="1" customWidth="1"/>
    <col min="10" max="16384" width="11.57421875" style="0" customWidth="1"/>
  </cols>
  <sheetData>
    <row r="1" spans="1:4" ht="12.75">
      <c r="A1" s="1" t="s">
        <v>0</v>
      </c>
      <c r="B1" s="32" t="s">
        <v>36</v>
      </c>
      <c r="C1" s="33"/>
      <c r="D1" s="33"/>
    </row>
    <row r="2" spans="1:2" ht="12.75">
      <c r="A2" s="1" t="s">
        <v>1</v>
      </c>
      <c r="B2" s="2">
        <v>39829</v>
      </c>
    </row>
    <row r="3" spans="1:2" ht="12.75">
      <c r="A3" s="1" t="s">
        <v>2</v>
      </c>
      <c r="B3" s="3">
        <v>3271</v>
      </c>
    </row>
    <row r="4" ht="12.75">
      <c r="A4" s="1"/>
    </row>
    <row r="5" spans="1:9" s="1" customFormat="1" ht="12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H5" s="5" t="s">
        <v>9</v>
      </c>
      <c r="I5" s="6">
        <f>D10+D17+D24+D31+D38+D45+D52</f>
        <v>513578857</v>
      </c>
    </row>
    <row r="6" spans="1:9" ht="12.75">
      <c r="A6" s="31" t="s">
        <v>23</v>
      </c>
      <c r="B6" s="8" t="s">
        <v>10</v>
      </c>
      <c r="C6" s="30" t="s">
        <v>24</v>
      </c>
      <c r="D6" s="10">
        <v>6832318</v>
      </c>
      <c r="E6" s="11">
        <v>2612</v>
      </c>
      <c r="F6" s="12">
        <f>D6/E6</f>
        <v>2615.7419601837673</v>
      </c>
      <c r="H6" s="13" t="s">
        <v>11</v>
      </c>
      <c r="I6" s="14">
        <f>E10+E17+E24+E31+E38+E45+E52</f>
        <v>62580</v>
      </c>
    </row>
    <row r="7" spans="1:9" ht="12.75">
      <c r="A7" s="7"/>
      <c r="B7" s="9"/>
      <c r="C7" s="29" t="s">
        <v>25</v>
      </c>
      <c r="D7" s="16">
        <v>7482669</v>
      </c>
      <c r="E7" s="17">
        <v>2512</v>
      </c>
      <c r="F7" s="18">
        <f>D7/E7</f>
        <v>2978.769506369427</v>
      </c>
      <c r="H7" s="13" t="s">
        <v>12</v>
      </c>
      <c r="I7" s="19">
        <f>I5/I6</f>
        <v>8206.757062959412</v>
      </c>
    </row>
    <row r="8" spans="1:9" ht="12.75">
      <c r="A8" s="7"/>
      <c r="B8" s="9"/>
      <c r="C8" s="30" t="s">
        <v>26</v>
      </c>
      <c r="D8" s="10">
        <v>12443461</v>
      </c>
      <c r="E8" s="11">
        <v>2249</v>
      </c>
      <c r="F8" s="12">
        <f>D8/E8</f>
        <v>5532.886171631836</v>
      </c>
      <c r="H8" s="13" t="s">
        <v>13</v>
      </c>
      <c r="I8" s="20">
        <f>I7*B3</f>
        <v>26844302.352940235</v>
      </c>
    </row>
    <row r="9" spans="1:9" ht="12.75">
      <c r="A9" s="7"/>
      <c r="B9" s="9"/>
      <c r="C9" s="15"/>
      <c r="D9" s="16"/>
      <c r="E9" s="17"/>
      <c r="F9" s="18" t="e">
        <f>D9/E9</f>
        <v>#DIV/0!</v>
      </c>
      <c r="H9" s="13" t="s">
        <v>14</v>
      </c>
      <c r="I9" s="12">
        <v>-3000000</v>
      </c>
    </row>
    <row r="10" spans="1:9" ht="12.75">
      <c r="A10" s="21"/>
      <c r="B10" s="22"/>
      <c r="C10" s="23" t="s">
        <v>15</v>
      </c>
      <c r="D10" s="24">
        <f>SUM(D6:D9)</f>
        <v>26758448</v>
      </c>
      <c r="E10" s="25">
        <f>SUM(E6:E9)</f>
        <v>7373</v>
      </c>
      <c r="F10" s="26">
        <f>D10/E10</f>
        <v>3629.2483385324836</v>
      </c>
      <c r="H10" s="27" t="s">
        <v>16</v>
      </c>
      <c r="I10" s="28">
        <f>I8+I9</f>
        <v>23844302.352940235</v>
      </c>
    </row>
    <row r="12" spans="1:6" ht="12.7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12.75">
      <c r="A13" s="31" t="s">
        <v>27</v>
      </c>
      <c r="B13" s="8" t="s">
        <v>17</v>
      </c>
      <c r="C13" s="30" t="s">
        <v>28</v>
      </c>
      <c r="D13" s="10">
        <v>6061762</v>
      </c>
      <c r="E13" s="11">
        <v>2896</v>
      </c>
      <c r="F13" s="12">
        <f>D13/E13</f>
        <v>2093.149861878453</v>
      </c>
    </row>
    <row r="14" spans="1:6" ht="12.75">
      <c r="A14" s="7"/>
      <c r="B14" s="9"/>
      <c r="C14" s="29" t="s">
        <v>29</v>
      </c>
      <c r="D14" s="16">
        <v>8432465</v>
      </c>
      <c r="E14" s="17">
        <v>3050</v>
      </c>
      <c r="F14" s="18">
        <f>D14/E14</f>
        <v>2764.7426229508196</v>
      </c>
    </row>
    <row r="15" spans="1:6" ht="12.75">
      <c r="A15" s="7"/>
      <c r="B15" s="9"/>
      <c r="C15" s="9"/>
      <c r="D15" s="10"/>
      <c r="E15" s="11"/>
      <c r="F15" s="12" t="e">
        <f>D15/E15</f>
        <v>#DIV/0!</v>
      </c>
    </row>
    <row r="16" spans="1:6" ht="12.75">
      <c r="A16" s="7"/>
      <c r="B16" s="9"/>
      <c r="C16" s="15"/>
      <c r="D16" s="16"/>
      <c r="E16" s="17"/>
      <c r="F16" s="18" t="e">
        <f>D16/E16</f>
        <v>#DIV/0!</v>
      </c>
    </row>
    <row r="17" spans="1:6" ht="12.75">
      <c r="A17" s="21"/>
      <c r="B17" s="22"/>
      <c r="C17" s="23" t="s">
        <v>15</v>
      </c>
      <c r="D17" s="24">
        <f>SUM(D13:D16)</f>
        <v>14494227</v>
      </c>
      <c r="E17" s="25">
        <f>SUM(E13:E16)</f>
        <v>5946</v>
      </c>
      <c r="F17" s="26">
        <f>D17/E17</f>
        <v>2437.643289606458</v>
      </c>
    </row>
    <row r="19" spans="1:6" ht="12.75">
      <c r="A19" s="4" t="s">
        <v>3</v>
      </c>
      <c r="B19" s="4" t="s">
        <v>4</v>
      </c>
      <c r="C19" s="4" t="s">
        <v>5</v>
      </c>
      <c r="D19" s="4" t="s">
        <v>6</v>
      </c>
      <c r="E19" s="4" t="s">
        <v>7</v>
      </c>
      <c r="F19" s="4" t="s">
        <v>8</v>
      </c>
    </row>
    <row r="20" spans="1:6" ht="12.75">
      <c r="A20" s="31" t="s">
        <v>30</v>
      </c>
      <c r="B20" s="8" t="s">
        <v>18</v>
      </c>
      <c r="C20" s="9"/>
      <c r="D20" s="10"/>
      <c r="E20" s="11"/>
      <c r="F20" s="12" t="e">
        <f>D20/E20</f>
        <v>#DIV/0!</v>
      </c>
    </row>
    <row r="21" spans="1:6" ht="12.75">
      <c r="A21" s="7"/>
      <c r="B21" s="9"/>
      <c r="C21" s="15"/>
      <c r="D21" s="16"/>
      <c r="E21" s="17"/>
      <c r="F21" s="18" t="e">
        <f>D21/E21</f>
        <v>#DIV/0!</v>
      </c>
    </row>
    <row r="22" spans="1:6" ht="12.75">
      <c r="A22" s="7"/>
      <c r="B22" s="9"/>
      <c r="C22" s="9"/>
      <c r="D22" s="10"/>
      <c r="E22" s="11"/>
      <c r="F22" s="12" t="e">
        <f>D22/E22</f>
        <v>#DIV/0!</v>
      </c>
    </row>
    <row r="23" spans="1:6" ht="12.75">
      <c r="A23" s="7"/>
      <c r="B23" s="9"/>
      <c r="C23" s="15"/>
      <c r="D23" s="16"/>
      <c r="E23" s="17"/>
      <c r="F23" s="18" t="e">
        <f>D23/E23</f>
        <v>#DIV/0!</v>
      </c>
    </row>
    <row r="24" spans="1:6" ht="12.75">
      <c r="A24" s="21"/>
      <c r="B24" s="22"/>
      <c r="C24" s="23" t="s">
        <v>15</v>
      </c>
      <c r="D24" s="24">
        <f>SUM(D20:D23)</f>
        <v>0</v>
      </c>
      <c r="E24" s="25">
        <f>SUM(E20:E23)</f>
        <v>0</v>
      </c>
      <c r="F24" s="26" t="e">
        <f>D24/E24</f>
        <v>#DIV/0!</v>
      </c>
    </row>
    <row r="26" spans="1:6" ht="12.75">
      <c r="A26" s="4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</row>
    <row r="27" spans="1:6" ht="12.75">
      <c r="A27" s="31" t="s">
        <v>31</v>
      </c>
      <c r="B27" s="8" t="s">
        <v>19</v>
      </c>
      <c r="C27" s="30" t="s">
        <v>32</v>
      </c>
      <c r="D27" s="10">
        <v>10527799</v>
      </c>
      <c r="E27" s="11">
        <v>1591</v>
      </c>
      <c r="F27" s="12">
        <f>D27/E27</f>
        <v>6617.095537397863</v>
      </c>
    </row>
    <row r="28" spans="1:6" ht="12.75">
      <c r="A28" s="7"/>
      <c r="B28" s="9"/>
      <c r="C28" s="29" t="s">
        <v>33</v>
      </c>
      <c r="D28" s="16">
        <v>15075114</v>
      </c>
      <c r="E28" s="17">
        <v>3121</v>
      </c>
      <c r="F28" s="18">
        <f>D28/E28</f>
        <v>4830.219160525473</v>
      </c>
    </row>
    <row r="29" spans="1:6" ht="12.75">
      <c r="A29" s="7"/>
      <c r="B29" s="9"/>
      <c r="C29" s="30" t="s">
        <v>34</v>
      </c>
      <c r="D29" s="10">
        <v>5815474</v>
      </c>
      <c r="E29" s="11">
        <v>2775</v>
      </c>
      <c r="F29" s="12">
        <f>D29/E29</f>
        <v>2095.6663063063065</v>
      </c>
    </row>
    <row r="30" spans="1:6" ht="12.75">
      <c r="A30" s="7"/>
      <c r="B30" s="9"/>
      <c r="C30" s="29" t="s">
        <v>35</v>
      </c>
      <c r="D30" s="16">
        <v>102750665</v>
      </c>
      <c r="E30" s="17">
        <v>3690</v>
      </c>
      <c r="F30" s="18">
        <f>D30/E30</f>
        <v>27845.70867208672</v>
      </c>
    </row>
    <row r="31" spans="1:6" ht="12.75">
      <c r="A31" s="21"/>
      <c r="B31" s="22"/>
      <c r="C31" s="23" t="s">
        <v>15</v>
      </c>
      <c r="D31" s="24">
        <f>SUM(D27:D30)</f>
        <v>134169052</v>
      </c>
      <c r="E31" s="25">
        <f>SUM(E27:E30)</f>
        <v>11177</v>
      </c>
      <c r="F31" s="26">
        <f>D31/E31</f>
        <v>12004.030777489488</v>
      </c>
    </row>
    <row r="33" spans="1:6" ht="12.7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</row>
    <row r="34" spans="1:6" ht="12.75">
      <c r="A34" s="31" t="s">
        <v>37</v>
      </c>
      <c r="B34" s="8" t="s">
        <v>20</v>
      </c>
      <c r="C34" s="30" t="s">
        <v>38</v>
      </c>
      <c r="D34" s="10">
        <v>26853816</v>
      </c>
      <c r="E34" s="11">
        <v>2988</v>
      </c>
      <c r="F34" s="12">
        <f>D34/E34</f>
        <v>8987.220883534137</v>
      </c>
    </row>
    <row r="35" spans="1:6" ht="12.75">
      <c r="A35" s="7"/>
      <c r="B35" s="9"/>
      <c r="C35" s="29" t="s">
        <v>39</v>
      </c>
      <c r="D35" s="16">
        <v>25812796</v>
      </c>
      <c r="E35" s="17">
        <v>3319</v>
      </c>
      <c r="F35" s="18">
        <f>D35/E35</f>
        <v>7777.281108767701</v>
      </c>
    </row>
    <row r="36" spans="1:6" ht="12.75">
      <c r="A36" s="7"/>
      <c r="B36" s="9"/>
      <c r="C36" s="30" t="s">
        <v>40</v>
      </c>
      <c r="D36" s="10">
        <v>13907130</v>
      </c>
      <c r="E36" s="11">
        <v>3012</v>
      </c>
      <c r="F36" s="12">
        <f>D36/E36</f>
        <v>4617.241035856574</v>
      </c>
    </row>
    <row r="37" spans="1:6" ht="12.75">
      <c r="A37" s="7"/>
      <c r="B37" s="9"/>
      <c r="C37" s="29" t="s">
        <v>41</v>
      </c>
      <c r="D37" s="34">
        <v>100137835</v>
      </c>
      <c r="E37" s="35">
        <v>4260</v>
      </c>
      <c r="F37" s="18">
        <f>D37/E37</f>
        <v>23506.534037558686</v>
      </c>
    </row>
    <row r="38" spans="1:6" ht="12.75">
      <c r="A38" s="21"/>
      <c r="B38" s="22"/>
      <c r="C38" s="23" t="s">
        <v>15</v>
      </c>
      <c r="D38" s="24">
        <f>SUM(D34:D37)</f>
        <v>166711577</v>
      </c>
      <c r="E38" s="25">
        <f>SUM(E34:E37)</f>
        <v>13579</v>
      </c>
      <c r="F38" s="26">
        <f>D38/E38</f>
        <v>12277.16157301716</v>
      </c>
    </row>
    <row r="40" spans="1:6" ht="12.75">
      <c r="A40" s="4" t="s">
        <v>3</v>
      </c>
      <c r="B40" s="4" t="s">
        <v>4</v>
      </c>
      <c r="C40" s="4" t="s">
        <v>5</v>
      </c>
      <c r="D40" s="4" t="s">
        <v>6</v>
      </c>
      <c r="E40" s="4" t="s">
        <v>7</v>
      </c>
      <c r="F40" s="4" t="s">
        <v>8</v>
      </c>
    </row>
    <row r="41" spans="1:6" ht="12.75">
      <c r="A41" s="31" t="s">
        <v>42</v>
      </c>
      <c r="B41" s="8" t="s">
        <v>22</v>
      </c>
      <c r="C41" s="30" t="s">
        <v>43</v>
      </c>
      <c r="D41" s="10">
        <v>29150721</v>
      </c>
      <c r="E41" s="11">
        <v>3510</v>
      </c>
      <c r="F41" s="12">
        <f>D41/E41</f>
        <v>8305.048717948717</v>
      </c>
    </row>
    <row r="42" spans="1:6" ht="12.75">
      <c r="A42" s="7"/>
      <c r="B42" s="9"/>
      <c r="C42" s="29" t="s">
        <v>44</v>
      </c>
      <c r="D42" s="16">
        <v>5012315</v>
      </c>
      <c r="E42" s="17">
        <v>1505</v>
      </c>
      <c r="F42" s="18">
        <f>D42/E42</f>
        <v>3330.4418604651164</v>
      </c>
    </row>
    <row r="43" spans="1:6" ht="12.75">
      <c r="A43" s="7"/>
      <c r="B43" s="9"/>
      <c r="C43" s="30" t="s">
        <v>39</v>
      </c>
      <c r="D43" s="10">
        <v>25812796</v>
      </c>
      <c r="E43" s="11">
        <v>3319</v>
      </c>
      <c r="F43" s="12">
        <f>D43/E43</f>
        <v>7777.281108767701</v>
      </c>
    </row>
    <row r="44" spans="1:6" ht="12.75">
      <c r="A44" s="7"/>
      <c r="B44" s="9"/>
      <c r="C44" s="29" t="s">
        <v>45</v>
      </c>
      <c r="D44" s="16">
        <v>8003421</v>
      </c>
      <c r="E44" s="17">
        <v>2812</v>
      </c>
      <c r="F44" s="18">
        <f>D44/E44</f>
        <v>2846.1667852062587</v>
      </c>
    </row>
    <row r="45" spans="1:6" ht="12.75">
      <c r="A45" s="21"/>
      <c r="B45" s="22"/>
      <c r="C45" s="23" t="s">
        <v>15</v>
      </c>
      <c r="D45" s="24">
        <f>SUM(D41:D44)</f>
        <v>67979253</v>
      </c>
      <c r="E45" s="25">
        <f>SUM(E41:E44)</f>
        <v>11146</v>
      </c>
      <c r="F45" s="26">
        <f>D45/E45</f>
        <v>6098.981966624799</v>
      </c>
    </row>
    <row r="47" spans="1:6" ht="12.75">
      <c r="A47" s="4" t="s">
        <v>3</v>
      </c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</row>
    <row r="48" spans="1:6" ht="12.75">
      <c r="A48" s="31" t="s">
        <v>50</v>
      </c>
      <c r="B48" t="s">
        <v>21</v>
      </c>
      <c r="C48" s="30" t="s">
        <v>48</v>
      </c>
      <c r="D48" s="10">
        <v>36357586</v>
      </c>
      <c r="E48" s="11">
        <v>3480</v>
      </c>
      <c r="F48" s="12">
        <f>D48/E48</f>
        <v>10447.582183908045</v>
      </c>
    </row>
    <row r="49" spans="1:6" ht="12.75">
      <c r="A49" s="7"/>
      <c r="B49" s="9"/>
      <c r="C49" s="29" t="s">
        <v>47</v>
      </c>
      <c r="D49" s="16">
        <v>26223128</v>
      </c>
      <c r="E49" s="17">
        <v>3651</v>
      </c>
      <c r="F49" s="18">
        <f>D49/E49</f>
        <v>7182.450835387565</v>
      </c>
    </row>
    <row r="50" spans="1:6" ht="12.75">
      <c r="A50" s="7"/>
      <c r="B50" s="9"/>
      <c r="C50" s="30" t="s">
        <v>46</v>
      </c>
      <c r="D50" s="10">
        <v>29300465</v>
      </c>
      <c r="E50" s="11">
        <v>3215</v>
      </c>
      <c r="F50" s="12">
        <f>D50/E50</f>
        <v>9113.674961119752</v>
      </c>
    </row>
    <row r="51" spans="1:6" ht="12.75">
      <c r="A51" s="7"/>
      <c r="B51" s="9"/>
      <c r="C51" s="29" t="s">
        <v>49</v>
      </c>
      <c r="D51" s="16">
        <v>11585121</v>
      </c>
      <c r="E51" s="17">
        <v>3013</v>
      </c>
      <c r="F51" s="18">
        <f>D51/E51</f>
        <v>3845.045137736475</v>
      </c>
    </row>
    <row r="52" spans="1:6" ht="12.75">
      <c r="A52" s="21"/>
      <c r="B52" s="22"/>
      <c r="C52" s="23" t="s">
        <v>15</v>
      </c>
      <c r="D52" s="24">
        <f>SUM(D48:D51)</f>
        <v>103466300</v>
      </c>
      <c r="E52" s="25">
        <f>SUM(E48:E51)</f>
        <v>13359</v>
      </c>
      <c r="F52" s="26">
        <f>D52/E52</f>
        <v>7745.0632532375175</v>
      </c>
    </row>
  </sheetData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bestFit="1" customWidth="1"/>
    <col min="2" max="2" width="14.00390625" style="0" bestFit="1" customWidth="1"/>
    <col min="3" max="3" width="33.8515625" style="0" bestFit="1" customWidth="1"/>
    <col min="4" max="4" width="14.8515625" style="0" bestFit="1" customWidth="1"/>
    <col min="5" max="5" width="8.28125" style="0" bestFit="1" customWidth="1"/>
    <col min="6" max="6" width="10.140625" style="0" bestFit="1" customWidth="1"/>
    <col min="7" max="7" width="11.57421875" style="0" customWidth="1"/>
    <col min="8" max="8" width="20.140625" style="1" bestFit="1" customWidth="1"/>
    <col min="9" max="9" width="14.8515625" style="0" bestFit="1" customWidth="1"/>
    <col min="10" max="16384" width="11.57421875" style="0" customWidth="1"/>
  </cols>
  <sheetData>
    <row r="1" spans="1:4" ht="12.75">
      <c r="A1" s="1" t="s">
        <v>0</v>
      </c>
      <c r="B1" s="32" t="s">
        <v>51</v>
      </c>
      <c r="C1" s="33"/>
      <c r="D1" s="33"/>
    </row>
    <row r="2" spans="1:2" ht="12.75">
      <c r="A2" s="1" t="s">
        <v>1</v>
      </c>
      <c r="B2" s="2">
        <v>39829</v>
      </c>
    </row>
    <row r="3" spans="1:2" ht="12.75">
      <c r="A3" s="1" t="s">
        <v>2</v>
      </c>
      <c r="B3" s="3">
        <v>3144</v>
      </c>
    </row>
    <row r="4" ht="12.75">
      <c r="A4" s="1"/>
    </row>
    <row r="5" spans="1:9" s="1" customFormat="1" ht="12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H5" s="5" t="s">
        <v>9</v>
      </c>
      <c r="I5" s="6">
        <f>D10+D17+D24+D31+D38+D45+D52</f>
        <v>710642511</v>
      </c>
    </row>
    <row r="6" spans="1:9" ht="12.75">
      <c r="A6" s="31" t="s">
        <v>52</v>
      </c>
      <c r="B6" s="8" t="s">
        <v>10</v>
      </c>
      <c r="C6" s="30" t="s">
        <v>53</v>
      </c>
      <c r="D6" s="10">
        <v>34233750</v>
      </c>
      <c r="E6" s="11">
        <v>3495</v>
      </c>
      <c r="F6" s="12">
        <f>D6/E6</f>
        <v>9795.064377682404</v>
      </c>
      <c r="H6" s="13" t="s">
        <v>11</v>
      </c>
      <c r="I6" s="14">
        <f>E10+E17+E24+E31+E38+E45+E52</f>
        <v>76894</v>
      </c>
    </row>
    <row r="7" spans="1:9" ht="12.75">
      <c r="A7" s="7"/>
      <c r="B7" s="9"/>
      <c r="C7" s="29" t="s">
        <v>54</v>
      </c>
      <c r="D7" s="16">
        <v>43142214</v>
      </c>
      <c r="E7" s="17">
        <v>3575</v>
      </c>
      <c r="F7" s="18">
        <f>D7/E7</f>
        <v>12067.752167832168</v>
      </c>
      <c r="H7" s="13" t="s">
        <v>12</v>
      </c>
      <c r="I7" s="19">
        <f>I5/I6</f>
        <v>9241.846060810987</v>
      </c>
    </row>
    <row r="8" spans="1:9" ht="12.75">
      <c r="A8" s="7"/>
      <c r="B8" s="9"/>
      <c r="C8" s="30" t="s">
        <v>55</v>
      </c>
      <c r="D8" s="10">
        <v>36852237</v>
      </c>
      <c r="E8" s="11">
        <v>3591</v>
      </c>
      <c r="F8" s="12">
        <f>D8/E8</f>
        <v>10262.388471177945</v>
      </c>
      <c r="H8" s="13" t="s">
        <v>13</v>
      </c>
      <c r="I8" s="20">
        <f>I7*B3</f>
        <v>29056364.015189745</v>
      </c>
    </row>
    <row r="9" spans="1:9" ht="12.75">
      <c r="A9" s="7"/>
      <c r="B9" s="9"/>
      <c r="C9" s="15"/>
      <c r="D9" s="16"/>
      <c r="E9" s="17"/>
      <c r="F9" s="18" t="e">
        <f>D9/E9</f>
        <v>#DIV/0!</v>
      </c>
      <c r="H9" s="13" t="s">
        <v>14</v>
      </c>
      <c r="I9" s="12">
        <f>-3000000-(0.5*(I8-3000000))</f>
        <v>-16028182.007594872</v>
      </c>
    </row>
    <row r="10" spans="1:9" ht="12.75">
      <c r="A10" s="21"/>
      <c r="B10" s="22"/>
      <c r="C10" s="23" t="s">
        <v>15</v>
      </c>
      <c r="D10" s="24">
        <f>SUM(D6:D9)</f>
        <v>114228201</v>
      </c>
      <c r="E10" s="25">
        <f>SUM(E6:E9)</f>
        <v>10661</v>
      </c>
      <c r="F10" s="26">
        <f>D10/E10</f>
        <v>10714.585967545258</v>
      </c>
      <c r="H10" s="27" t="s">
        <v>16</v>
      </c>
      <c r="I10" s="28">
        <f>I8+I9</f>
        <v>13028182.007594872</v>
      </c>
    </row>
    <row r="12" spans="1:6" ht="12.7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12.75">
      <c r="A13" s="31" t="s">
        <v>56</v>
      </c>
      <c r="B13" s="8" t="s">
        <v>17</v>
      </c>
      <c r="C13" s="30" t="s">
        <v>57</v>
      </c>
      <c r="D13" s="10">
        <v>39172785</v>
      </c>
      <c r="E13" s="11">
        <v>3070</v>
      </c>
      <c r="F13" s="12">
        <f>D13/E13</f>
        <v>12759.864820846906</v>
      </c>
    </row>
    <row r="14" spans="1:6" ht="12.75">
      <c r="A14" s="7"/>
      <c r="B14" s="9"/>
      <c r="C14" s="29" t="s">
        <v>58</v>
      </c>
      <c r="D14" s="16">
        <v>33900720</v>
      </c>
      <c r="E14" s="17">
        <v>2925</v>
      </c>
      <c r="F14" s="18">
        <f>D14/E14</f>
        <v>11589.989743589744</v>
      </c>
    </row>
    <row r="15" spans="1:6" ht="12.75">
      <c r="A15" s="7"/>
      <c r="B15" s="9"/>
      <c r="C15" s="9"/>
      <c r="D15" s="10"/>
      <c r="E15" s="11"/>
      <c r="F15" s="12" t="e">
        <f>D15/E15</f>
        <v>#DIV/0!</v>
      </c>
    </row>
    <row r="16" spans="1:6" ht="12.75">
      <c r="A16" s="7"/>
      <c r="B16" s="9"/>
      <c r="C16" s="15"/>
      <c r="D16" s="16"/>
      <c r="E16" s="17"/>
      <c r="F16" s="18" t="e">
        <f>D16/E16</f>
        <v>#DIV/0!</v>
      </c>
    </row>
    <row r="17" spans="1:6" ht="12.75">
      <c r="A17" s="21"/>
      <c r="B17" s="22"/>
      <c r="C17" s="23" t="s">
        <v>15</v>
      </c>
      <c r="D17" s="24">
        <f>SUM(D13:D16)</f>
        <v>73073505</v>
      </c>
      <c r="E17" s="25">
        <f>SUM(E13:E16)</f>
        <v>5995</v>
      </c>
      <c r="F17" s="26">
        <f>D17/E17</f>
        <v>12189.075062552127</v>
      </c>
    </row>
    <row r="19" spans="1:6" ht="12.75">
      <c r="A19" s="4" t="s">
        <v>3</v>
      </c>
      <c r="B19" s="4" t="s">
        <v>4</v>
      </c>
      <c r="C19" s="4" t="s">
        <v>5</v>
      </c>
      <c r="D19" s="4" t="s">
        <v>6</v>
      </c>
      <c r="E19" s="4" t="s">
        <v>7</v>
      </c>
      <c r="F19" s="4" t="s">
        <v>8</v>
      </c>
    </row>
    <row r="20" spans="1:6" ht="12.75">
      <c r="A20" s="31" t="s">
        <v>59</v>
      </c>
      <c r="B20" s="8" t="s">
        <v>18</v>
      </c>
      <c r="C20" s="30" t="s">
        <v>60</v>
      </c>
      <c r="D20" s="10">
        <v>18575214</v>
      </c>
      <c r="E20" s="11">
        <v>2709</v>
      </c>
      <c r="F20" s="12">
        <f>D20/E20</f>
        <v>6856.852713178295</v>
      </c>
    </row>
    <row r="21" spans="1:6" ht="12.75">
      <c r="A21" s="7"/>
      <c r="B21" s="9"/>
      <c r="C21" s="29" t="s">
        <v>61</v>
      </c>
      <c r="D21" s="16">
        <v>5033848</v>
      </c>
      <c r="E21" s="17">
        <v>2464</v>
      </c>
      <c r="F21" s="18">
        <f>D21/E21</f>
        <v>2042.9577922077922</v>
      </c>
    </row>
    <row r="22" spans="1:6" ht="12.75">
      <c r="A22" s="7"/>
      <c r="B22" s="9"/>
      <c r="C22" s="30" t="s">
        <v>62</v>
      </c>
      <c r="D22" s="10">
        <v>27623580</v>
      </c>
      <c r="E22" s="11">
        <v>3370</v>
      </c>
      <c r="F22" s="12">
        <f>D22/E22</f>
        <v>8196.908011869436</v>
      </c>
    </row>
    <row r="23" spans="1:6" ht="12.75">
      <c r="A23" s="7"/>
      <c r="B23" s="9"/>
      <c r="C23" s="29" t="s">
        <v>63</v>
      </c>
      <c r="D23" s="16">
        <v>25037939</v>
      </c>
      <c r="E23" s="17">
        <v>3049</v>
      </c>
      <c r="F23" s="18">
        <f>D23/E23</f>
        <v>8211.85273860282</v>
      </c>
    </row>
    <row r="24" spans="1:6" ht="12.75">
      <c r="A24" s="21"/>
      <c r="B24" s="22"/>
      <c r="C24" s="23" t="s">
        <v>15</v>
      </c>
      <c r="D24" s="24">
        <f>SUM(D20:D23)</f>
        <v>76270581</v>
      </c>
      <c r="E24" s="25">
        <f>SUM(E20:E23)</f>
        <v>11592</v>
      </c>
      <c r="F24" s="26">
        <f>D24/E24</f>
        <v>6579.587732919254</v>
      </c>
    </row>
    <row r="26" spans="1:6" ht="12.75">
      <c r="A26" s="4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</row>
    <row r="27" spans="1:6" ht="12.75">
      <c r="A27" s="31" t="s">
        <v>64</v>
      </c>
      <c r="B27" s="8" t="s">
        <v>19</v>
      </c>
      <c r="C27" s="30" t="s">
        <v>65</v>
      </c>
      <c r="D27" s="10">
        <v>27450296</v>
      </c>
      <c r="E27" s="11">
        <v>3681</v>
      </c>
      <c r="F27" s="12">
        <f>D27/E27</f>
        <v>7457.293126867699</v>
      </c>
    </row>
    <row r="28" spans="1:6" ht="12.75">
      <c r="A28" s="7"/>
      <c r="B28" s="9"/>
      <c r="C28" s="29" t="s">
        <v>66</v>
      </c>
      <c r="D28" s="16">
        <v>14533702</v>
      </c>
      <c r="E28" s="17">
        <v>2714</v>
      </c>
      <c r="F28" s="18">
        <f>D28/E28</f>
        <v>5355.085482682388</v>
      </c>
    </row>
    <row r="29" spans="1:6" ht="12.75">
      <c r="A29" s="7"/>
      <c r="B29" s="9"/>
      <c r="C29" s="30" t="s">
        <v>67</v>
      </c>
      <c r="D29" s="10">
        <v>38531374</v>
      </c>
      <c r="E29" s="11">
        <v>3462</v>
      </c>
      <c r="F29" s="12">
        <f>D29/E29</f>
        <v>11129.801848642403</v>
      </c>
    </row>
    <row r="30" spans="1:6" ht="12.75">
      <c r="A30" s="7"/>
      <c r="B30" s="9"/>
      <c r="C30" s="29" t="s">
        <v>53</v>
      </c>
      <c r="D30" s="16">
        <v>34233750</v>
      </c>
      <c r="E30" s="17">
        <v>3495</v>
      </c>
      <c r="F30" s="18">
        <f>D30/E30</f>
        <v>9795.064377682404</v>
      </c>
    </row>
    <row r="31" spans="1:6" ht="12.75">
      <c r="A31" s="21"/>
      <c r="B31" s="22"/>
      <c r="C31" s="23" t="s">
        <v>15</v>
      </c>
      <c r="D31" s="24">
        <f>SUM(D27:D30)</f>
        <v>114749122</v>
      </c>
      <c r="E31" s="25">
        <f>SUM(E27:E30)</f>
        <v>13352</v>
      </c>
      <c r="F31" s="26">
        <f>D31/E31</f>
        <v>8594.15233672858</v>
      </c>
    </row>
    <row r="33" spans="1:6" ht="12.7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</row>
    <row r="34" spans="1:6" ht="12.75">
      <c r="A34" s="31" t="s">
        <v>68</v>
      </c>
      <c r="B34" s="8" t="s">
        <v>20</v>
      </c>
      <c r="C34" s="30" t="s">
        <v>69</v>
      </c>
      <c r="D34" s="10">
        <v>14851136</v>
      </c>
      <c r="E34" s="11">
        <v>2758</v>
      </c>
      <c r="F34" s="12">
        <f>D34/E34</f>
        <v>5384.748368382886</v>
      </c>
    </row>
    <row r="35" spans="1:6" ht="12.75">
      <c r="A35" s="7"/>
      <c r="B35" s="9"/>
      <c r="C35" s="29" t="s">
        <v>71</v>
      </c>
      <c r="D35" s="16">
        <v>67528882</v>
      </c>
      <c r="E35" s="17">
        <v>3451</v>
      </c>
      <c r="F35" s="18">
        <f>D35/E35</f>
        <v>19567.917125470878</v>
      </c>
    </row>
    <row r="36" spans="1:6" ht="12.75">
      <c r="A36" s="7"/>
      <c r="B36" s="9"/>
      <c r="C36" s="30" t="s">
        <v>73</v>
      </c>
      <c r="D36" s="10">
        <v>11311751</v>
      </c>
      <c r="E36" s="11">
        <v>2421</v>
      </c>
      <c r="F36" s="12">
        <f>D36/E36</f>
        <v>4672.346551011979</v>
      </c>
    </row>
    <row r="37" spans="1:6" ht="12.75">
      <c r="A37" s="7"/>
      <c r="B37" s="9"/>
      <c r="C37" s="29" t="s">
        <v>72</v>
      </c>
      <c r="D37" s="34">
        <v>62603879</v>
      </c>
      <c r="E37" s="35">
        <v>3965</v>
      </c>
      <c r="F37" s="18">
        <f>D37/E37</f>
        <v>15789.124590163934</v>
      </c>
    </row>
    <row r="38" spans="1:6" ht="12.75">
      <c r="A38" s="21"/>
      <c r="B38" s="22"/>
      <c r="C38" s="23" t="s">
        <v>15</v>
      </c>
      <c r="D38" s="24">
        <f>SUM(D34:D37)</f>
        <v>156295648</v>
      </c>
      <c r="E38" s="25">
        <f>SUM(E34:E37)</f>
        <v>12595</v>
      </c>
      <c r="F38" s="26">
        <f>D38/E38</f>
        <v>12409.34084954347</v>
      </c>
    </row>
    <row r="40" spans="1:6" ht="12.75">
      <c r="A40" s="4" t="s">
        <v>3</v>
      </c>
      <c r="B40" s="4" t="s">
        <v>4</v>
      </c>
      <c r="C40" s="4" t="s">
        <v>5</v>
      </c>
      <c r="D40" s="4" t="s">
        <v>6</v>
      </c>
      <c r="E40" s="4" t="s">
        <v>7</v>
      </c>
      <c r="F40" s="4" t="s">
        <v>8</v>
      </c>
    </row>
    <row r="41" spans="1:6" ht="12.75">
      <c r="A41" s="31" t="s">
        <v>74</v>
      </c>
      <c r="B41" s="8" t="s">
        <v>22</v>
      </c>
      <c r="C41" s="30" t="s">
        <v>65</v>
      </c>
      <c r="D41" s="10">
        <v>27450296</v>
      </c>
      <c r="E41" s="11">
        <v>3681</v>
      </c>
      <c r="F41" s="12">
        <f>D41/E41</f>
        <v>7457.293126867699</v>
      </c>
    </row>
    <row r="42" spans="1:6" ht="12.75">
      <c r="A42" s="7"/>
      <c r="B42" s="9"/>
      <c r="C42" s="29" t="s">
        <v>66</v>
      </c>
      <c r="D42" s="16">
        <v>14533702</v>
      </c>
      <c r="E42" s="17">
        <v>2714</v>
      </c>
      <c r="F42" s="18">
        <f>D42/E42</f>
        <v>5355.085482682388</v>
      </c>
    </row>
    <row r="43" spans="1:6" ht="12.75">
      <c r="A43" s="7"/>
      <c r="B43" s="9"/>
      <c r="C43" s="30" t="s">
        <v>67</v>
      </c>
      <c r="D43" s="10">
        <v>38531374</v>
      </c>
      <c r="E43" s="11">
        <v>3462</v>
      </c>
      <c r="F43" s="12">
        <f>D43/E43</f>
        <v>11129.801848642403</v>
      </c>
    </row>
    <row r="44" spans="1:6" ht="12.75">
      <c r="A44" s="7"/>
      <c r="B44" s="9"/>
      <c r="C44" s="29" t="s">
        <v>75</v>
      </c>
      <c r="D44" s="16">
        <v>3001719</v>
      </c>
      <c r="E44" s="17">
        <v>1208</v>
      </c>
      <c r="F44" s="18">
        <f>D44/E44</f>
        <v>2484.8667218543046</v>
      </c>
    </row>
    <row r="45" spans="1:6" ht="12.75">
      <c r="A45" s="21"/>
      <c r="B45" s="22"/>
      <c r="C45" s="23" t="s">
        <v>15</v>
      </c>
      <c r="D45" s="24">
        <f>SUM(D41:D44)</f>
        <v>83517091</v>
      </c>
      <c r="E45" s="25">
        <f>SUM(E41:E44)</f>
        <v>11065</v>
      </c>
      <c r="F45" s="26">
        <f>D45/E45</f>
        <v>7547.861816538635</v>
      </c>
    </row>
    <row r="47" spans="1:6" ht="12.75">
      <c r="A47" s="4" t="s">
        <v>3</v>
      </c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</row>
    <row r="48" spans="1:6" ht="12.75">
      <c r="A48" s="31" t="s">
        <v>76</v>
      </c>
      <c r="B48" t="s">
        <v>21</v>
      </c>
      <c r="C48" s="30" t="s">
        <v>77</v>
      </c>
      <c r="D48" s="10">
        <v>5251918</v>
      </c>
      <c r="E48" s="11">
        <v>3011</v>
      </c>
      <c r="F48" s="12">
        <f>D48/E48</f>
        <v>1744.243772832946</v>
      </c>
    </row>
    <row r="49" spans="1:6" ht="12.75">
      <c r="A49" s="7"/>
      <c r="B49" s="9"/>
      <c r="C49" s="29" t="s">
        <v>78</v>
      </c>
      <c r="D49" s="16">
        <v>55414050</v>
      </c>
      <c r="E49" s="17">
        <v>3505</v>
      </c>
      <c r="F49" s="18">
        <f>D49/E49</f>
        <v>15810</v>
      </c>
    </row>
    <row r="50" spans="1:6" ht="12.75">
      <c r="A50" s="7"/>
      <c r="B50" s="9"/>
      <c r="C50" s="36">
        <v>21</v>
      </c>
      <c r="D50" s="10">
        <v>24105943</v>
      </c>
      <c r="E50" s="11">
        <v>2648</v>
      </c>
      <c r="F50" s="12">
        <f>D50/E50</f>
        <v>9103.452794561934</v>
      </c>
    </row>
    <row r="51" spans="1:6" ht="12.75">
      <c r="A51" s="7"/>
      <c r="B51" s="9"/>
      <c r="C51" s="29" t="s">
        <v>79</v>
      </c>
      <c r="D51" s="16">
        <v>7736452</v>
      </c>
      <c r="E51" s="17">
        <v>2470</v>
      </c>
      <c r="F51" s="18">
        <f>D51/E51</f>
        <v>3132.166801619433</v>
      </c>
    </row>
    <row r="52" spans="1:6" ht="12.75">
      <c r="A52" s="21"/>
      <c r="B52" s="22"/>
      <c r="C52" s="23" t="s">
        <v>15</v>
      </c>
      <c r="D52" s="24">
        <f>SUM(D48:D51)</f>
        <v>92508363</v>
      </c>
      <c r="E52" s="25">
        <f>SUM(E48:E51)</f>
        <v>11634</v>
      </c>
      <c r="F52" s="26">
        <f>D52/E52</f>
        <v>7951.5526044352755</v>
      </c>
    </row>
  </sheetData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2" width="14.00390625" style="0" bestFit="1" customWidth="1"/>
    <col min="3" max="3" width="21.421875" style="0" bestFit="1" customWidth="1"/>
    <col min="4" max="4" width="13.8515625" style="0" bestFit="1" customWidth="1"/>
    <col min="5" max="5" width="8.28125" style="0" bestFit="1" customWidth="1"/>
    <col min="6" max="6" width="9.140625" style="0" bestFit="1" customWidth="1"/>
    <col min="7" max="7" width="11.57421875" style="0" customWidth="1"/>
    <col min="8" max="8" width="20.140625" style="1" bestFit="1" customWidth="1"/>
    <col min="9" max="9" width="14.8515625" style="0" bestFit="1" customWidth="1"/>
    <col min="10" max="16384" width="11.57421875" style="0" customWidth="1"/>
  </cols>
  <sheetData>
    <row r="1" spans="1:4" ht="12.75">
      <c r="A1" s="1" t="s">
        <v>0</v>
      </c>
      <c r="B1" s="32" t="s">
        <v>80</v>
      </c>
      <c r="C1" s="33"/>
      <c r="D1" s="33"/>
    </row>
    <row r="2" spans="1:2" ht="12.75">
      <c r="A2" s="1" t="s">
        <v>1</v>
      </c>
      <c r="B2" s="2">
        <v>39829</v>
      </c>
    </row>
    <row r="3" spans="1:2" ht="12.75">
      <c r="A3" s="1" t="s">
        <v>2</v>
      </c>
      <c r="B3" s="3">
        <v>2534</v>
      </c>
    </row>
    <row r="4" ht="12.75">
      <c r="A4" s="1"/>
    </row>
    <row r="5" spans="1:9" s="1" customFormat="1" ht="12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H5" s="5" t="s">
        <v>9</v>
      </c>
      <c r="I5" s="6">
        <f>D10+D17+D24+D31+D38+D45+D52</f>
        <v>254534285</v>
      </c>
    </row>
    <row r="6" spans="1:9" ht="12.75">
      <c r="A6" s="31" t="s">
        <v>81</v>
      </c>
      <c r="B6" s="8" t="s">
        <v>10</v>
      </c>
      <c r="C6" s="9"/>
      <c r="D6" s="10"/>
      <c r="E6" s="11"/>
      <c r="F6" s="12" t="e">
        <f>D6/E6</f>
        <v>#DIV/0!</v>
      </c>
      <c r="H6" s="13" t="s">
        <v>11</v>
      </c>
      <c r="I6" s="14">
        <f>E10+E17+E24+E31+E38+E45+E52</f>
        <v>52116</v>
      </c>
    </row>
    <row r="7" spans="1:9" ht="12.75">
      <c r="A7" s="7"/>
      <c r="B7" s="9"/>
      <c r="C7" s="15"/>
      <c r="D7" s="16"/>
      <c r="E7" s="17"/>
      <c r="F7" s="18" t="e">
        <f>D7/E7</f>
        <v>#DIV/0!</v>
      </c>
      <c r="H7" s="13" t="s">
        <v>12</v>
      </c>
      <c r="I7" s="19">
        <f>I5/I6</f>
        <v>4883.995030316985</v>
      </c>
    </row>
    <row r="8" spans="1:9" ht="12.75">
      <c r="A8" s="7"/>
      <c r="B8" s="9"/>
      <c r="C8" s="9"/>
      <c r="D8" s="10"/>
      <c r="E8" s="11"/>
      <c r="F8" s="12" t="e">
        <f>D8/E8</f>
        <v>#DIV/0!</v>
      </c>
      <c r="H8" s="13" t="s">
        <v>13</v>
      </c>
      <c r="I8" s="20">
        <f>I7*B3</f>
        <v>12376043.40682324</v>
      </c>
    </row>
    <row r="9" spans="1:9" ht="12.75">
      <c r="A9" s="7"/>
      <c r="B9" s="9"/>
      <c r="C9" s="15"/>
      <c r="D9" s="16"/>
      <c r="E9" s="17"/>
      <c r="F9" s="18" t="e">
        <f>D9/E9</f>
        <v>#DIV/0!</v>
      </c>
      <c r="H9" s="13" t="s">
        <v>14</v>
      </c>
      <c r="I9" s="12">
        <f>-5000000+2*(I8-5000000)</f>
        <v>9752086.81364648</v>
      </c>
    </row>
    <row r="10" spans="1:9" ht="12.75">
      <c r="A10" s="21"/>
      <c r="B10" s="22"/>
      <c r="C10" s="23" t="s">
        <v>15</v>
      </c>
      <c r="D10" s="24">
        <f>SUM(D6:D9)</f>
        <v>0</v>
      </c>
      <c r="E10" s="25">
        <f>SUM(E6:E9)</f>
        <v>0</v>
      </c>
      <c r="F10" s="26" t="e">
        <f>D10/E10</f>
        <v>#DIV/0!</v>
      </c>
      <c r="H10" s="27" t="s">
        <v>16</v>
      </c>
      <c r="I10" s="28">
        <f>I8+I9</f>
        <v>22128130.22046972</v>
      </c>
    </row>
    <row r="12" spans="1:6" ht="12.75">
      <c r="A12" s="4" t="s">
        <v>3</v>
      </c>
      <c r="B12" s="4" t="s">
        <v>4</v>
      </c>
      <c r="C12" s="4" t="s">
        <v>5</v>
      </c>
      <c r="D12" s="4" t="s">
        <v>6</v>
      </c>
      <c r="E12" s="4" t="s">
        <v>7</v>
      </c>
      <c r="F12" s="4" t="s">
        <v>8</v>
      </c>
    </row>
    <row r="13" spans="1:6" ht="12.75">
      <c r="A13" s="31" t="s">
        <v>82</v>
      </c>
      <c r="B13" s="8" t="s">
        <v>17</v>
      </c>
      <c r="C13" s="30" t="s">
        <v>83</v>
      </c>
      <c r="D13" s="10">
        <v>6163278</v>
      </c>
      <c r="E13" s="11">
        <v>2509</v>
      </c>
      <c r="F13" s="12">
        <f>D13/E13</f>
        <v>2456.467915504185</v>
      </c>
    </row>
    <row r="14" spans="1:6" ht="12.75">
      <c r="A14" s="7"/>
      <c r="B14" s="9"/>
      <c r="C14" s="29" t="s">
        <v>84</v>
      </c>
      <c r="D14" s="16">
        <v>9309387</v>
      </c>
      <c r="E14" s="17">
        <v>3175</v>
      </c>
      <c r="F14" s="18">
        <f>D14/E14</f>
        <v>2932.0903937007874</v>
      </c>
    </row>
    <row r="15" spans="1:6" ht="12.75">
      <c r="A15" s="7"/>
      <c r="B15" s="9"/>
      <c r="C15" s="9" t="s">
        <v>85</v>
      </c>
      <c r="D15" s="10">
        <v>8703240</v>
      </c>
      <c r="E15" s="11">
        <v>2391</v>
      </c>
      <c r="F15" s="12">
        <f>D15/E15</f>
        <v>3640</v>
      </c>
    </row>
    <row r="16" spans="1:6" ht="12.75">
      <c r="A16" s="7"/>
      <c r="B16" s="9"/>
      <c r="C16" s="15" t="s">
        <v>86</v>
      </c>
      <c r="D16" s="16">
        <v>29120273</v>
      </c>
      <c r="E16" s="17">
        <v>3230</v>
      </c>
      <c r="F16" s="18">
        <f>D16/E16</f>
        <v>9015.56439628483</v>
      </c>
    </row>
    <row r="17" spans="1:6" ht="12.75">
      <c r="A17" s="21"/>
      <c r="B17" s="22"/>
      <c r="C17" s="23" t="s">
        <v>15</v>
      </c>
      <c r="D17" s="24">
        <f>SUM(D13:D16)</f>
        <v>53296178</v>
      </c>
      <c r="E17" s="25">
        <f>SUM(E13:E16)</f>
        <v>11305</v>
      </c>
      <c r="F17" s="26">
        <f>D17/E17</f>
        <v>4714.389915966387</v>
      </c>
    </row>
    <row r="19" spans="1:6" ht="12.75">
      <c r="A19" s="4" t="s">
        <v>3</v>
      </c>
      <c r="B19" s="4" t="s">
        <v>4</v>
      </c>
      <c r="C19" s="4" t="s">
        <v>5</v>
      </c>
      <c r="D19" s="4" t="s">
        <v>6</v>
      </c>
      <c r="E19" s="4" t="s">
        <v>7</v>
      </c>
      <c r="F19" s="4" t="s">
        <v>8</v>
      </c>
    </row>
    <row r="20" spans="1:6" ht="12.75">
      <c r="A20" s="31" t="s">
        <v>87</v>
      </c>
      <c r="B20" s="8" t="s">
        <v>18</v>
      </c>
      <c r="C20" s="9" t="s">
        <v>88</v>
      </c>
      <c r="D20" s="10">
        <v>8636567</v>
      </c>
      <c r="E20" s="11">
        <v>2204</v>
      </c>
      <c r="F20" s="12">
        <f>D20/E20</f>
        <v>3918.587568058076</v>
      </c>
    </row>
    <row r="21" spans="1:6" ht="12.75">
      <c r="A21" s="7"/>
      <c r="B21" s="9"/>
      <c r="C21" s="15"/>
      <c r="D21" s="16"/>
      <c r="E21" s="17"/>
      <c r="F21" s="18" t="e">
        <f>D21/E21</f>
        <v>#DIV/0!</v>
      </c>
    </row>
    <row r="22" spans="1:6" ht="12.75">
      <c r="A22" s="7"/>
      <c r="B22" s="9"/>
      <c r="C22" s="9"/>
      <c r="D22" s="10"/>
      <c r="E22" s="11"/>
      <c r="F22" s="12" t="e">
        <f>D22/E22</f>
        <v>#DIV/0!</v>
      </c>
    </row>
    <row r="23" spans="1:6" ht="12.75">
      <c r="A23" s="7"/>
      <c r="B23" s="9"/>
      <c r="C23" s="15"/>
      <c r="D23" s="16"/>
      <c r="E23" s="17"/>
      <c r="F23" s="18" t="e">
        <f>D23/E23</f>
        <v>#DIV/0!</v>
      </c>
    </row>
    <row r="24" spans="1:6" ht="12.75">
      <c r="A24" s="21"/>
      <c r="B24" s="22"/>
      <c r="C24" s="23" t="s">
        <v>15</v>
      </c>
      <c r="D24" s="24">
        <f>SUM(D20:D23)</f>
        <v>8636567</v>
      </c>
      <c r="E24" s="25">
        <f>SUM(E20:E23)</f>
        <v>2204</v>
      </c>
      <c r="F24" s="26">
        <f>D24/E24</f>
        <v>3918.587568058076</v>
      </c>
    </row>
    <row r="26" spans="1:6" ht="12.75">
      <c r="A26" s="4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</row>
    <row r="27" spans="1:6" ht="12.75">
      <c r="A27" s="31" t="s">
        <v>89</v>
      </c>
      <c r="B27" s="8" t="s">
        <v>19</v>
      </c>
      <c r="C27" s="30" t="s">
        <v>70</v>
      </c>
      <c r="D27" s="10">
        <v>4271451</v>
      </c>
      <c r="E27" s="11">
        <v>2508</v>
      </c>
      <c r="F27" s="12">
        <f>D27/E27</f>
        <v>1703.1303827751196</v>
      </c>
    </row>
    <row r="28" spans="1:6" ht="12.75">
      <c r="A28" s="7"/>
      <c r="B28" s="9"/>
      <c r="C28" s="29" t="s">
        <v>90</v>
      </c>
      <c r="D28" s="16">
        <v>12425776</v>
      </c>
      <c r="E28" s="17">
        <v>2436</v>
      </c>
      <c r="F28" s="18">
        <f>D28/E28</f>
        <v>5100.893267651888</v>
      </c>
    </row>
    <row r="29" spans="1:6" ht="12.75">
      <c r="A29" s="7"/>
      <c r="B29" s="9"/>
      <c r="C29" s="30" t="s">
        <v>91</v>
      </c>
      <c r="D29" s="10">
        <v>19076261</v>
      </c>
      <c r="E29" s="11">
        <v>2896</v>
      </c>
      <c r="F29" s="12">
        <f>D29/E29</f>
        <v>6587.106698895028</v>
      </c>
    </row>
    <row r="30" spans="1:6" ht="12.75">
      <c r="A30" s="7"/>
      <c r="B30" s="9"/>
      <c r="C30" s="15"/>
      <c r="D30" s="16"/>
      <c r="E30" s="17"/>
      <c r="F30" s="18" t="e">
        <f>D30/E30</f>
        <v>#DIV/0!</v>
      </c>
    </row>
    <row r="31" spans="1:6" ht="12.75">
      <c r="A31" s="21"/>
      <c r="B31" s="22"/>
      <c r="C31" s="23" t="s">
        <v>15</v>
      </c>
      <c r="D31" s="24">
        <f>SUM(D27:D30)</f>
        <v>35773488</v>
      </c>
      <c r="E31" s="25">
        <f>SUM(E27:E30)</f>
        <v>7840</v>
      </c>
      <c r="F31" s="26">
        <f>D31/E31</f>
        <v>4562.944897959183</v>
      </c>
    </row>
    <row r="33" spans="1:6" ht="12.7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4" t="s">
        <v>8</v>
      </c>
    </row>
    <row r="34" spans="1:6" ht="12.75">
      <c r="A34" s="31" t="s">
        <v>92</v>
      </c>
      <c r="B34" s="8" t="s">
        <v>20</v>
      </c>
      <c r="C34" s="30" t="s">
        <v>83</v>
      </c>
      <c r="D34" s="10">
        <v>6163278</v>
      </c>
      <c r="E34" s="11">
        <v>2509</v>
      </c>
      <c r="F34" s="12">
        <f>D34/E34</f>
        <v>2456.467915504185</v>
      </c>
    </row>
    <row r="35" spans="1:6" ht="12.75">
      <c r="A35" s="7"/>
      <c r="B35" s="9"/>
      <c r="C35" s="29" t="s">
        <v>70</v>
      </c>
      <c r="D35" s="16">
        <v>4271451</v>
      </c>
      <c r="E35" s="17">
        <v>2508</v>
      </c>
      <c r="F35" s="18">
        <f>D35/E35</f>
        <v>1703.1303827751196</v>
      </c>
    </row>
    <row r="36" spans="1:6" ht="12.75">
      <c r="A36" s="7"/>
      <c r="B36" s="9"/>
      <c r="C36" s="30" t="s">
        <v>93</v>
      </c>
      <c r="D36" s="10">
        <v>30053954</v>
      </c>
      <c r="E36" s="11">
        <v>3060</v>
      </c>
      <c r="F36" s="12">
        <f>D36/E36</f>
        <v>9821.553594771241</v>
      </c>
    </row>
    <row r="37" spans="1:6" ht="12.75">
      <c r="A37" s="7"/>
      <c r="B37" s="9"/>
      <c r="C37" s="29" t="s">
        <v>94</v>
      </c>
      <c r="D37" s="34">
        <v>10505668</v>
      </c>
      <c r="E37" s="35">
        <v>2030</v>
      </c>
      <c r="F37" s="18">
        <f>D37/E37</f>
        <v>5175.205911330049</v>
      </c>
    </row>
    <row r="38" spans="1:6" ht="12.75">
      <c r="A38" s="21"/>
      <c r="B38" s="22"/>
      <c r="C38" s="23" t="s">
        <v>15</v>
      </c>
      <c r="D38" s="24">
        <f>SUM(D34:D37)</f>
        <v>50994351</v>
      </c>
      <c r="E38" s="25">
        <f>SUM(E34:E37)</f>
        <v>10107</v>
      </c>
      <c r="F38" s="26">
        <f>D38/E38</f>
        <v>5045.448797862868</v>
      </c>
    </row>
    <row r="40" spans="1:6" ht="12.75">
      <c r="A40" s="4" t="s">
        <v>3</v>
      </c>
      <c r="B40" s="4" t="s">
        <v>4</v>
      </c>
      <c r="C40" s="4" t="s">
        <v>5</v>
      </c>
      <c r="D40" s="4" t="s">
        <v>6</v>
      </c>
      <c r="E40" s="4" t="s">
        <v>7</v>
      </c>
      <c r="F40" s="4" t="s">
        <v>8</v>
      </c>
    </row>
    <row r="41" spans="1:6" ht="12.75">
      <c r="A41" s="31" t="s">
        <v>92</v>
      </c>
      <c r="B41" s="8" t="s">
        <v>22</v>
      </c>
      <c r="C41" s="30" t="s">
        <v>83</v>
      </c>
      <c r="D41" s="10">
        <v>6163278</v>
      </c>
      <c r="E41" s="11">
        <v>2509</v>
      </c>
      <c r="F41" s="12">
        <f>D41/E41</f>
        <v>2456.467915504185</v>
      </c>
    </row>
    <row r="42" spans="1:6" ht="12.75">
      <c r="A42" s="7"/>
      <c r="B42" s="9"/>
      <c r="C42" s="29" t="s">
        <v>70</v>
      </c>
      <c r="D42" s="16">
        <v>4271451</v>
      </c>
      <c r="E42" s="17">
        <v>2508</v>
      </c>
      <c r="F42" s="18">
        <f>D42/E42</f>
        <v>1703.1303827751196</v>
      </c>
    </row>
    <row r="43" spans="1:6" ht="12.75">
      <c r="A43" s="7"/>
      <c r="B43" s="9"/>
      <c r="C43" s="30" t="s">
        <v>93</v>
      </c>
      <c r="D43" s="10">
        <v>30053954</v>
      </c>
      <c r="E43" s="11">
        <v>3060</v>
      </c>
      <c r="F43" s="12">
        <f>D43/E43</f>
        <v>9821.553594771241</v>
      </c>
    </row>
    <row r="44" spans="1:6" ht="12.75">
      <c r="A44" s="7"/>
      <c r="B44" s="9"/>
      <c r="C44" s="29" t="s">
        <v>94</v>
      </c>
      <c r="D44" s="34">
        <v>10505668</v>
      </c>
      <c r="E44" s="35">
        <v>2030</v>
      </c>
      <c r="F44" s="18">
        <f>D44/E44</f>
        <v>5175.205911330049</v>
      </c>
    </row>
    <row r="45" spans="1:6" ht="12.75">
      <c r="A45" s="21"/>
      <c r="B45" s="22"/>
      <c r="C45" s="23" t="s">
        <v>15</v>
      </c>
      <c r="D45" s="24">
        <f>SUM(D41:D44)</f>
        <v>50994351</v>
      </c>
      <c r="E45" s="25">
        <f>SUM(E41:E44)</f>
        <v>10107</v>
      </c>
      <c r="F45" s="26">
        <f>D45/E45</f>
        <v>5045.448797862868</v>
      </c>
    </row>
    <row r="47" spans="1:6" ht="12.75">
      <c r="A47" s="4" t="s">
        <v>3</v>
      </c>
      <c r="B47" s="4" t="s">
        <v>4</v>
      </c>
      <c r="C47" s="4" t="s">
        <v>5</v>
      </c>
      <c r="D47" s="4" t="s">
        <v>6</v>
      </c>
      <c r="E47" s="4" t="s">
        <v>7</v>
      </c>
      <c r="F47" s="4" t="s">
        <v>8</v>
      </c>
    </row>
    <row r="48" spans="1:6" ht="12.75">
      <c r="A48" s="31" t="s">
        <v>98</v>
      </c>
      <c r="B48" t="s">
        <v>21</v>
      </c>
      <c r="C48" s="30" t="s">
        <v>95</v>
      </c>
      <c r="D48" s="10">
        <v>11161074</v>
      </c>
      <c r="E48" s="11">
        <v>2664</v>
      </c>
      <c r="F48" s="12">
        <f>D48/E48</f>
        <v>4189.592342342342</v>
      </c>
    </row>
    <row r="49" spans="1:6" ht="12.75">
      <c r="A49" s="7"/>
      <c r="B49" s="9"/>
      <c r="C49" s="29" t="s">
        <v>96</v>
      </c>
      <c r="D49" s="16">
        <v>20804941</v>
      </c>
      <c r="E49" s="17">
        <v>2700</v>
      </c>
      <c r="F49" s="18">
        <f>D49/E49</f>
        <v>7705.533703703703</v>
      </c>
    </row>
    <row r="50" spans="1:6" ht="12.75">
      <c r="A50" s="7"/>
      <c r="B50" s="9"/>
      <c r="C50" s="30" t="s">
        <v>97</v>
      </c>
      <c r="D50" s="10">
        <v>10447559</v>
      </c>
      <c r="E50" s="11">
        <v>2753</v>
      </c>
      <c r="F50" s="12">
        <f>D50/E50</f>
        <v>3794.9723937522704</v>
      </c>
    </row>
    <row r="51" spans="1:6" ht="12.75">
      <c r="A51" s="7"/>
      <c r="B51" s="9"/>
      <c r="C51" s="29" t="s">
        <v>90</v>
      </c>
      <c r="D51" s="16">
        <v>12425776</v>
      </c>
      <c r="E51" s="17">
        <v>2436</v>
      </c>
      <c r="F51" s="18">
        <f>D51/E51</f>
        <v>5100.893267651888</v>
      </c>
    </row>
    <row r="52" spans="1:6" ht="12.75">
      <c r="A52" s="21"/>
      <c r="B52" s="22"/>
      <c r="C52" s="23" t="s">
        <v>15</v>
      </c>
      <c r="D52" s="24">
        <f>SUM(D48:D51)</f>
        <v>54839350</v>
      </c>
      <c r="E52" s="25">
        <f>SUM(E48:E51)</f>
        <v>10553</v>
      </c>
      <c r="F52" s="26">
        <f>D52/E52</f>
        <v>5196.564957831896</v>
      </c>
    </row>
  </sheetData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2008-12-12T21:48:04Z</dcterms:created>
  <dcterms:modified xsi:type="dcterms:W3CDTF">2009-01-16T21:26:33Z</dcterms:modified>
  <cp:category/>
  <cp:version/>
  <cp:contentType/>
  <cp:contentStatus/>
</cp:coreProperties>
</file>